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-DPGPF\Aprovisionamento\Serviço Aprovisionamento\DESPESA\2025\PROCEDIMENTOS\ARM.1\1100225 - PFCi\4. PAP\1. PEÇAS\"/>
    </mc:Choice>
  </mc:AlternateContent>
  <xr:revisionPtr revIDLastSave="0" documentId="13_ncr:1_{F246577F-C445-4ED4-9E64-7102495BB01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relha de Avaliação" sheetId="1" state="hidden" r:id="rId1"/>
    <sheet name="ANEXO II - FORMULÁRIO" sheetId="2" r:id="rId2"/>
    <sheet name="BD" sheetId="3" state="hidden" r:id="rId3"/>
  </sheets>
  <definedNames>
    <definedName name="_xlnm.Print_Area" localSheetId="1">'ANEXO II - FORMULÁRIO'!$B$1:$I$21</definedName>
    <definedName name="ENTREGA">BD!$B$2:$B$3</definedName>
    <definedName name="SN">BD!$A$2:$A$3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J20" i="2"/>
  <c r="J18" i="2"/>
  <c r="E16" i="2"/>
  <c r="E20" i="2" s="1"/>
  <c r="J16" i="2"/>
  <c r="J4" i="2"/>
  <c r="E18" i="2" l="1"/>
  <c r="J12" i="2"/>
  <c r="AI8" i="1"/>
  <c r="AI9" i="1"/>
  <c r="AI7" i="1" l="1"/>
  <c r="AI6" i="1"/>
  <c r="AI5" i="1"/>
  <c r="AI10" i="1" l="1"/>
  <c r="AI14" i="1" s="1"/>
  <c r="AI12" i="1"/>
  <c r="AI11" i="1"/>
</calcChain>
</file>

<file path=xl/sharedStrings.xml><?xml version="1.0" encoding="utf-8"?>
<sst xmlns="http://schemas.openxmlformats.org/spreadsheetml/2006/main" count="244" uniqueCount="80">
  <si>
    <t>Fator</t>
  </si>
  <si>
    <t>Descrição</t>
  </si>
  <si>
    <t>Ponderação</t>
  </si>
  <si>
    <t>Sub-Fator</t>
  </si>
  <si>
    <t>Produto</t>
  </si>
  <si>
    <t>Intervalo 1</t>
  </si>
  <si>
    <t>Pontos</t>
  </si>
  <si>
    <t>(…)</t>
  </si>
  <si>
    <t>Intervalo 2</t>
  </si>
  <si>
    <t>Intervalo 3</t>
  </si>
  <si>
    <t>Intervalo 4</t>
  </si>
  <si>
    <t>Intervalo 5</t>
  </si>
  <si>
    <t>Intervalo 6</t>
  </si>
  <si>
    <t>Ponderação Global</t>
  </si>
  <si>
    <t>Unidade</t>
  </si>
  <si>
    <t>Int</t>
  </si>
  <si>
    <t>Min</t>
  </si>
  <si>
    <t>Max</t>
  </si>
  <si>
    <t>a)</t>
  </si>
  <si>
    <t>Maximização da utilização da matéria prima disponibilizada para obtenção de produtos fracionados</t>
  </si>
  <si>
    <t>Imunoglobulina humana normal</t>
  </si>
  <si>
    <t>gr / L</t>
  </si>
  <si>
    <t>&lt;3</t>
  </si>
  <si>
    <t>&gt;=5</t>
  </si>
  <si>
    <t>∞</t>
  </si>
  <si>
    <t>--</t>
  </si>
  <si>
    <t>Albumina</t>
  </si>
  <si>
    <t>&lt;22</t>
  </si>
  <si>
    <t>&gt;=28</t>
  </si>
  <si>
    <t>Factor VIII</t>
  </si>
  <si>
    <t>&lt;100</t>
  </si>
  <si>
    <t>&gt;=200</t>
  </si>
  <si>
    <t>Preço</t>
  </si>
  <si>
    <t>Preço unitário por unidade (mg/gr/UI de acordo com os derivados) para cada um dos produtos acabados propostos</t>
  </si>
  <si>
    <t>€ / g</t>
  </si>
  <si>
    <t>€ / UI</t>
  </si>
  <si>
    <t>Prazo de entrega</t>
  </si>
  <si>
    <t>Prazo para entrega dos produtos acabados após a recolha da matéria prima (considerando prazo máximo fixado nas peças do procedimento)</t>
  </si>
  <si>
    <t>b)</t>
  </si>
  <si>
    <t>c)</t>
  </si>
  <si>
    <t>até 15 de Dezembro</t>
  </si>
  <si>
    <t>&gt; 15 de Dezembro</t>
  </si>
  <si>
    <t>Rendimento proposto por litro de plasma, por produto, para o total dos 15.000 litros</t>
  </si>
  <si>
    <t>S</t>
  </si>
  <si>
    <t>N</t>
  </si>
  <si>
    <t>[3;&lt;3,7]</t>
  </si>
  <si>
    <t>[3,7;&lt;4,5]</t>
  </si>
  <si>
    <t>[22;&lt;24]</t>
  </si>
  <si>
    <t>[100;&lt;133]</t>
  </si>
  <si>
    <t>[24;&lt;26]</t>
  </si>
  <si>
    <t>[133;&lt;167]</t>
  </si>
  <si>
    <t>[4,5;&lt;5]</t>
  </si>
  <si>
    <t>[26;&lt;28]</t>
  </si>
  <si>
    <t>[167,&lt;200]</t>
  </si>
  <si>
    <t>MODELO DE AVALIAÇÃO:</t>
  </si>
  <si>
    <t>Legenda:</t>
  </si>
  <si>
    <t>PUB:</t>
  </si>
  <si>
    <t>PUP:</t>
  </si>
  <si>
    <t>Preço Unitário Base</t>
  </si>
  <si>
    <t>Preço Unitário Proposto</t>
  </si>
  <si>
    <t>FACTOR c) - PREÇO</t>
  </si>
  <si>
    <r>
      <t xml:space="preserve">PREÇO = </t>
    </r>
    <r>
      <rPr>
        <b/>
        <sz val="16"/>
        <color theme="1"/>
        <rFont val="Calibri"/>
        <family val="2"/>
        <scheme val="minor"/>
      </rPr>
      <t>((PUB-PUP)/(PUB-0,01))*100</t>
    </r>
  </si>
  <si>
    <t>MODELO DE AVALIAÇÃO</t>
  </si>
  <si>
    <t>CONCURSO PÚBLICO INTERNACIONAL Nº 1100820</t>
  </si>
  <si>
    <t>QUANTIDADE</t>
  </si>
  <si>
    <t>POS.</t>
  </si>
  <si>
    <t>CONCORRENTE:</t>
  </si>
  <si>
    <t>VALOR TOTAL DA PROPOSTA:</t>
  </si>
  <si>
    <t>VALOR TOTAL DA PROPOSTA (IVA INCLUIDO):</t>
  </si>
  <si>
    <t>EXTENSO</t>
  </si>
  <si>
    <t>Plasma Fresco Congelado Inativado, sob a forma de medicamento, após processamento industrial de inativação viral pelo método solvente-detergente e remoção de priões por cromatografia de plasma fresco congelado</t>
  </si>
  <si>
    <t>AIM/CDM</t>
  </si>
  <si>
    <t>PREÇO UNITÁRIO</t>
  </si>
  <si>
    <t>OBJETO/DESCRIÇÃO</t>
  </si>
  <si>
    <t>PROPOSTA</t>
  </si>
  <si>
    <t>PREÇO TOTAL</t>
  </si>
  <si>
    <t>OBSERVAÇÕES</t>
  </si>
  <si>
    <t>PREÇO BASE:</t>
  </si>
  <si>
    <t>DESIGNAÇÃO</t>
  </si>
  <si>
    <r>
      <rPr>
        <b/>
        <i/>
        <sz val="20"/>
        <color theme="1"/>
        <rFont val="Calibri"/>
        <family val="2"/>
        <scheme val="minor"/>
      </rPr>
      <t xml:space="preserve"> CONCURSO PÚBLICO INTERNACIONAL Nº 1100225</t>
    </r>
    <r>
      <rPr>
        <b/>
        <i/>
        <sz val="9"/>
        <color theme="1"/>
        <rFont val="Calibri"/>
        <family val="2"/>
        <scheme val="minor"/>
      </rPr>
      <t xml:space="preserve">
</t>
    </r>
    <r>
      <rPr>
        <b/>
        <i/>
        <sz val="20"/>
        <color theme="1"/>
        <rFont val="Calibri"/>
        <family val="2"/>
        <scheme val="minor"/>
      </rPr>
      <t>ANEXO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</si>
</sst>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816]_-;\-* #,##0.00\ [$€-816]_-;_-* &quot;-&quot;??\ [$€-816]_-;_-@_-"/>
    <numFmt numFmtId="165" formatCode="#,##0.0"/>
    <numFmt numFmtId="166" formatCode="#,##0.00\ &quot;€&quot;"/>
    <numFmt numFmtId="167" formatCode="&quot;VALOR TOTAL DO IVA [&quot;#0%&quot;]:&quot;"/>
    <numFmt numFmtId="168" formatCode="#,##0.0000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medium">
        <color theme="0" tint="-0.249977111117893"/>
      </top>
      <bottom/>
      <diagonal/>
    </border>
    <border>
      <left style="thin">
        <color theme="0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4.9989318521683403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1" tint="0.499984740745262"/>
      </top>
      <bottom/>
      <diagonal/>
    </border>
    <border>
      <left/>
      <right style="thin">
        <color theme="0" tint="-4.9989318521683403E-2"/>
      </right>
      <top style="thin">
        <color theme="1" tint="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/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1" tint="0.499984740745262"/>
      </left>
      <right style="thin">
        <color theme="0" tint="-4.9989318521683403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0" tint="-4.9989318521683403E-2"/>
      </left>
      <right/>
      <top/>
      <bottom style="thin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4.9989318521683403E-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2" fillId="0" borderId="0" xfId="2" applyAlignment="1">
      <alignment vertical="center"/>
    </xf>
    <xf numFmtId="0" fontId="3" fillId="3" borderId="2" xfId="2" applyFont="1" applyFill="1" applyBorder="1" applyAlignment="1">
      <alignment horizontal="center" vertical="center"/>
    </xf>
    <xf numFmtId="0" fontId="2" fillId="0" borderId="9" xfId="2" applyBorder="1" applyAlignment="1">
      <alignment vertical="center" wrapText="1"/>
    </xf>
    <xf numFmtId="0" fontId="2" fillId="5" borderId="9" xfId="2" applyFill="1" applyBorder="1" applyAlignment="1">
      <alignment horizontal="center" vertical="center"/>
    </xf>
    <xf numFmtId="0" fontId="2" fillId="0" borderId="10" xfId="2" applyBorder="1"/>
    <xf numFmtId="9" fontId="2" fillId="4" borderId="11" xfId="2" applyNumberFormat="1" applyFill="1" applyBorder="1" applyAlignment="1">
      <alignment horizontal="center" vertical="center"/>
    </xf>
    <xf numFmtId="0" fontId="2" fillId="0" borderId="14" xfId="2" applyBorder="1" applyAlignment="1">
      <alignment vertical="center" wrapText="1"/>
    </xf>
    <xf numFmtId="9" fontId="2" fillId="4" borderId="11" xfId="1" applyFont="1" applyFill="1" applyBorder="1" applyAlignment="1">
      <alignment horizontal="center" vertical="center"/>
    </xf>
    <xf numFmtId="0" fontId="2" fillId="0" borderId="16" xfId="2" applyBorder="1" applyAlignment="1">
      <alignment vertical="center" wrapText="1"/>
    </xf>
    <xf numFmtId="0" fontId="2" fillId="5" borderId="16" xfId="2" applyFill="1" applyBorder="1" applyAlignment="1">
      <alignment horizontal="center" vertical="center"/>
    </xf>
    <xf numFmtId="0" fontId="2" fillId="0" borderId="23" xfId="2" applyBorder="1" applyAlignment="1">
      <alignment vertical="center" wrapText="1"/>
    </xf>
    <xf numFmtId="0" fontId="2" fillId="5" borderId="0" xfId="2" applyFill="1" applyAlignment="1">
      <alignment horizontal="center" vertical="center"/>
    </xf>
    <xf numFmtId="0" fontId="2" fillId="0" borderId="24" xfId="2" quotePrefix="1" applyBorder="1" applyAlignment="1">
      <alignment horizontal="center" vertical="center" wrapText="1"/>
    </xf>
    <xf numFmtId="0" fontId="2" fillId="5" borderId="24" xfId="2" applyFill="1" applyBorder="1" applyAlignment="1">
      <alignment horizontal="center" vertical="center"/>
    </xf>
    <xf numFmtId="10" fontId="4" fillId="7" borderId="9" xfId="2" applyNumberFormat="1" applyFont="1" applyFill="1" applyBorder="1" applyAlignment="1">
      <alignment horizontal="center" vertical="center" wrapText="1"/>
    </xf>
    <xf numFmtId="10" fontId="4" fillId="7" borderId="0" xfId="2" applyNumberFormat="1" applyFont="1" applyFill="1" applyAlignment="1">
      <alignment horizontal="center" vertical="center"/>
    </xf>
    <xf numFmtId="10" fontId="4" fillId="7" borderId="16" xfId="2" applyNumberFormat="1" applyFont="1" applyFill="1" applyBorder="1" applyAlignment="1">
      <alignment horizontal="center" vertical="center" wrapText="1"/>
    </xf>
    <xf numFmtId="10" fontId="2" fillId="7" borderId="24" xfId="2" applyNumberFormat="1" applyFill="1" applyBorder="1" applyAlignment="1">
      <alignment horizontal="center" vertical="center"/>
    </xf>
    <xf numFmtId="10" fontId="4" fillId="7" borderId="24" xfId="2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5" borderId="25" xfId="2" applyFill="1" applyBorder="1" applyAlignment="1">
      <alignment horizontal="center" vertical="center"/>
    </xf>
    <xf numFmtId="9" fontId="2" fillId="4" borderId="26" xfId="1" applyFont="1" applyFill="1" applyBorder="1" applyAlignment="1">
      <alignment horizontal="center" vertical="center"/>
    </xf>
    <xf numFmtId="0" fontId="2" fillId="5" borderId="15" xfId="2" applyFill="1" applyBorder="1" applyAlignment="1">
      <alignment horizontal="center" vertical="center"/>
    </xf>
    <xf numFmtId="10" fontId="4" fillId="7" borderId="15" xfId="2" applyNumberFormat="1" applyFont="1" applyFill="1" applyBorder="1" applyAlignment="1">
      <alignment horizontal="center" vertical="center" wrapText="1"/>
    </xf>
    <xf numFmtId="0" fontId="2" fillId="0" borderId="15" xfId="2" applyBorder="1" applyAlignment="1">
      <alignment horizontal="left" vertical="center" wrapText="1"/>
    </xf>
    <xf numFmtId="164" fontId="2" fillId="7" borderId="15" xfId="2" applyNumberFormat="1" applyFill="1" applyBorder="1" applyAlignment="1">
      <alignment horizontal="center" vertical="center" wrapText="1"/>
    </xf>
    <xf numFmtId="0" fontId="2" fillId="0" borderId="31" xfId="2" applyBorder="1" applyAlignment="1">
      <alignment horizontal="center" vertical="center"/>
    </xf>
    <xf numFmtId="0" fontId="2" fillId="5" borderId="31" xfId="2" applyFill="1" applyBorder="1" applyAlignment="1">
      <alignment horizontal="center" vertical="center"/>
    </xf>
    <xf numFmtId="1" fontId="2" fillId="5" borderId="31" xfId="2" applyNumberFormat="1" applyFill="1" applyBorder="1" applyAlignment="1">
      <alignment horizontal="center" vertical="center"/>
    </xf>
    <xf numFmtId="1" fontId="2" fillId="0" borderId="31" xfId="2" applyNumberFormat="1" applyBorder="1" applyAlignment="1">
      <alignment horizontal="center" vertical="center"/>
    </xf>
    <xf numFmtId="0" fontId="2" fillId="0" borderId="31" xfId="2" quotePrefix="1" applyBorder="1" applyAlignment="1">
      <alignment horizontal="center" vertical="center"/>
    </xf>
    <xf numFmtId="0" fontId="2" fillId="0" borderId="30" xfId="2" applyBorder="1" applyAlignment="1">
      <alignment horizontal="center" vertical="center"/>
    </xf>
    <xf numFmtId="0" fontId="2" fillId="5" borderId="30" xfId="2" applyFill="1" applyBorder="1" applyAlignment="1">
      <alignment horizontal="center" vertical="center"/>
    </xf>
    <xf numFmtId="1" fontId="2" fillId="5" borderId="30" xfId="2" applyNumberFormat="1" applyFill="1" applyBorder="1" applyAlignment="1">
      <alignment horizontal="center" vertical="center"/>
    </xf>
    <xf numFmtId="1" fontId="2" fillId="0" borderId="30" xfId="2" applyNumberFormat="1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0" fontId="2" fillId="5" borderId="32" xfId="2" applyFill="1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5" borderId="33" xfId="2" applyFill="1" applyBorder="1" applyAlignment="1">
      <alignment horizontal="center" vertical="center"/>
    </xf>
    <xf numFmtId="0" fontId="2" fillId="0" borderId="34" xfId="2" quotePrefix="1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5" borderId="34" xfId="2" applyFill="1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5" borderId="35" xfId="2" applyFill="1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5" borderId="36" xfId="2" applyFill="1" applyBorder="1" applyAlignment="1">
      <alignment horizontal="center" vertical="center"/>
    </xf>
    <xf numFmtId="2" fontId="2" fillId="5" borderId="30" xfId="2" applyNumberFormat="1" applyFill="1" applyBorder="1" applyAlignment="1">
      <alignment horizontal="center" vertical="center"/>
    </xf>
    <xf numFmtId="2" fontId="2" fillId="0" borderId="31" xfId="2" applyNumberFormat="1" applyBorder="1" applyAlignment="1">
      <alignment horizontal="center" vertical="center"/>
    </xf>
    <xf numFmtId="2" fontId="2" fillId="0" borderId="30" xfId="2" applyNumberForma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10" fillId="0" borderId="37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10" fontId="4" fillId="7" borderId="0" xfId="2" applyNumberFormat="1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8" borderId="45" xfId="2" applyFont="1" applyFill="1" applyBorder="1" applyAlignment="1" applyProtection="1">
      <alignment horizontal="center" vertical="center" wrapText="1"/>
      <protection locked="0"/>
    </xf>
    <xf numFmtId="165" fontId="9" fillId="8" borderId="50" xfId="2" applyNumberFormat="1" applyFont="1" applyFill="1" applyBorder="1" applyAlignment="1" applyProtection="1">
      <alignment horizontal="right" vertical="center" wrapText="1"/>
      <protection locked="0"/>
    </xf>
    <xf numFmtId="168" fontId="9" fillId="8" borderId="51" xfId="2" applyNumberFormat="1" applyFont="1" applyFill="1" applyBorder="1" applyAlignment="1" applyProtection="1">
      <alignment horizontal="right" vertical="center" wrapText="1"/>
      <protection locked="0"/>
    </xf>
    <xf numFmtId="0" fontId="22" fillId="0" borderId="31" xfId="0" applyFont="1" applyBorder="1" applyAlignment="1" applyProtection="1">
      <alignment horizontal="justify" vertical="center" wrapText="1"/>
      <protection locked="0"/>
    </xf>
    <xf numFmtId="0" fontId="23" fillId="0" borderId="0" xfId="0" applyFont="1" applyAlignment="1">
      <alignment vertical="center" wrapText="1"/>
    </xf>
    <xf numFmtId="0" fontId="3" fillId="6" borderId="1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horizontal="center" vertical="center" wrapText="1"/>
    </xf>
    <xf numFmtId="0" fontId="3" fillId="6" borderId="4" xfId="2" applyFont="1" applyFill="1" applyBorder="1" applyAlignment="1">
      <alignment horizontal="center" vertical="center" wrapText="1"/>
    </xf>
    <xf numFmtId="0" fontId="3" fillId="6" borderId="5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0" fontId="2" fillId="0" borderId="1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10" fontId="4" fillId="7" borderId="1" xfId="2" applyNumberFormat="1" applyFont="1" applyFill="1" applyBorder="1" applyAlignment="1">
      <alignment horizontal="center" vertical="center" wrapText="1"/>
    </xf>
    <xf numFmtId="10" fontId="4" fillId="7" borderId="12" xfId="2" applyNumberFormat="1" applyFont="1" applyFill="1" applyBorder="1" applyAlignment="1">
      <alignment horizontal="center" vertical="center" wrapText="1"/>
    </xf>
    <xf numFmtId="0" fontId="2" fillId="8" borderId="7" xfId="2" applyFill="1" applyBorder="1" applyAlignment="1">
      <alignment horizontal="left" vertical="center" wrapText="1"/>
    </xf>
    <xf numFmtId="0" fontId="2" fillId="8" borderId="13" xfId="2" applyFill="1" applyBorder="1" applyAlignment="1">
      <alignment horizontal="left" vertical="center" wrapText="1"/>
    </xf>
    <xf numFmtId="10" fontId="4" fillId="7" borderId="8" xfId="2" applyNumberFormat="1" applyFont="1" applyFill="1" applyBorder="1" applyAlignment="1">
      <alignment horizontal="center" vertical="center" wrapText="1"/>
    </xf>
    <xf numFmtId="10" fontId="4" fillId="7" borderId="0" xfId="2" applyNumberFormat="1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2" fillId="0" borderId="20" xfId="2" applyBorder="1" applyAlignment="1">
      <alignment horizontal="left" vertical="center" wrapText="1"/>
    </xf>
    <xf numFmtId="0" fontId="2" fillId="0" borderId="17" xfId="2" applyBorder="1" applyAlignment="1">
      <alignment horizontal="left" vertical="center" wrapText="1"/>
    </xf>
    <xf numFmtId="10" fontId="4" fillId="7" borderId="20" xfId="2" applyNumberFormat="1" applyFont="1" applyFill="1" applyBorder="1" applyAlignment="1">
      <alignment horizontal="center" vertical="center"/>
    </xf>
    <xf numFmtId="10" fontId="4" fillId="7" borderId="17" xfId="2" applyNumberFormat="1" applyFont="1" applyFill="1" applyBorder="1" applyAlignment="1">
      <alignment horizontal="center" vertical="center"/>
    </xf>
    <xf numFmtId="10" fontId="4" fillId="7" borderId="22" xfId="2" applyNumberFormat="1" applyFont="1" applyFill="1" applyBorder="1" applyAlignment="1">
      <alignment horizontal="center" vertical="center" wrapText="1"/>
    </xf>
    <xf numFmtId="10" fontId="4" fillId="7" borderId="19" xfId="2" applyNumberFormat="1" applyFont="1" applyFill="1" applyBorder="1" applyAlignment="1">
      <alignment horizontal="center" vertical="center" wrapText="1"/>
    </xf>
    <xf numFmtId="10" fontId="2" fillId="7" borderId="8" xfId="2" applyNumberFormat="1" applyFill="1" applyBorder="1" applyAlignment="1">
      <alignment horizontal="center" vertical="center" wrapText="1"/>
    </xf>
    <xf numFmtId="10" fontId="2" fillId="7" borderId="14" xfId="2" applyNumberForma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1" fillId="7" borderId="27" xfId="0" applyFont="1" applyFill="1" applyBorder="1" applyAlignment="1">
      <alignment horizontal="left" vertical="center"/>
    </xf>
    <xf numFmtId="0" fontId="11" fillId="7" borderId="28" xfId="0" applyFont="1" applyFill="1" applyBorder="1" applyAlignment="1">
      <alignment horizontal="left" vertical="center"/>
    </xf>
    <xf numFmtId="0" fontId="11" fillId="7" borderId="29" xfId="0" applyFont="1" applyFill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/>
    </xf>
    <xf numFmtId="164" fontId="2" fillId="7" borderId="22" xfId="2" applyNumberFormat="1" applyFill="1" applyBorder="1" applyAlignment="1">
      <alignment horizontal="center" vertical="center"/>
    </xf>
    <xf numFmtId="164" fontId="2" fillId="7" borderId="14" xfId="2" applyNumberFormat="1" applyFill="1" applyBorder="1" applyAlignment="1">
      <alignment horizontal="center" vertical="center"/>
    </xf>
    <xf numFmtId="0" fontId="15" fillId="4" borderId="20" xfId="2" applyFont="1" applyFill="1" applyBorder="1" applyAlignment="1">
      <alignment horizontal="center" vertical="center" wrapText="1"/>
    </xf>
    <xf numFmtId="10" fontId="4" fillId="7" borderId="12" xfId="2" applyNumberFormat="1" applyFont="1" applyFill="1" applyBorder="1" applyAlignment="1">
      <alignment horizontal="center" vertical="center"/>
    </xf>
    <xf numFmtId="0" fontId="2" fillId="0" borderId="21" xfId="2" applyBorder="1" applyAlignment="1">
      <alignment horizontal="left" vertical="center" wrapText="1"/>
    </xf>
    <xf numFmtId="0" fontId="2" fillId="0" borderId="13" xfId="2" applyBorder="1" applyAlignment="1">
      <alignment horizontal="left" vertical="center" wrapText="1"/>
    </xf>
    <xf numFmtId="0" fontId="2" fillId="0" borderId="21" xfId="2" applyBorder="1" applyAlignment="1">
      <alignment horizontal="center" vertical="center" wrapText="1"/>
    </xf>
    <xf numFmtId="0" fontId="2" fillId="0" borderId="18" xfId="2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9" borderId="58" xfId="2" applyFont="1" applyFill="1" applyBorder="1" applyAlignment="1">
      <alignment horizontal="center" vertical="center" wrapText="1"/>
    </xf>
    <xf numFmtId="0" fontId="6" fillId="9" borderId="64" xfId="2" applyFont="1" applyFill="1" applyBorder="1" applyAlignment="1">
      <alignment horizontal="center" vertical="center" wrapText="1"/>
    </xf>
    <xf numFmtId="0" fontId="6" fillId="9" borderId="55" xfId="2" applyFont="1" applyFill="1" applyBorder="1" applyAlignment="1">
      <alignment horizontal="center" vertical="center" wrapText="1"/>
    </xf>
    <xf numFmtId="0" fontId="6" fillId="9" borderId="61" xfId="2" applyFont="1" applyFill="1" applyBorder="1" applyAlignment="1">
      <alignment horizontal="center" vertical="center" wrapText="1"/>
    </xf>
    <xf numFmtId="0" fontId="6" fillId="9" borderId="59" xfId="2" applyFont="1" applyFill="1" applyBorder="1" applyAlignment="1">
      <alignment horizontal="center" vertical="center" wrapText="1"/>
    </xf>
    <xf numFmtId="0" fontId="6" fillId="9" borderId="65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25" fillId="0" borderId="67" xfId="0" applyFont="1" applyBorder="1" applyAlignment="1">
      <alignment horizontal="center" wrapText="1"/>
    </xf>
    <xf numFmtId="0" fontId="6" fillId="9" borderId="60" xfId="2" applyFont="1" applyFill="1" applyBorder="1" applyAlignment="1">
      <alignment horizontal="center" vertical="center" wrapText="1"/>
    </xf>
    <xf numFmtId="0" fontId="6" fillId="9" borderId="66" xfId="2" applyFont="1" applyFill="1" applyBorder="1" applyAlignment="1">
      <alignment horizontal="center" vertical="center" wrapText="1"/>
    </xf>
    <xf numFmtId="0" fontId="6" fillId="9" borderId="56" xfId="2" applyFont="1" applyFill="1" applyBorder="1" applyAlignment="1">
      <alignment horizontal="center" vertical="center" wrapText="1"/>
    </xf>
    <xf numFmtId="0" fontId="6" fillId="9" borderId="57" xfId="2" applyFont="1" applyFill="1" applyBorder="1" applyAlignment="1">
      <alignment horizontal="center" vertical="center" wrapText="1"/>
    </xf>
    <xf numFmtId="0" fontId="6" fillId="9" borderId="62" xfId="2" applyFont="1" applyFill="1" applyBorder="1" applyAlignment="1">
      <alignment horizontal="center" vertical="center" wrapText="1"/>
    </xf>
    <xf numFmtId="0" fontId="6" fillId="9" borderId="63" xfId="2" applyFont="1" applyFill="1" applyBorder="1" applyAlignment="1">
      <alignment horizontal="center" vertical="center" wrapText="1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 wrapText="1"/>
    </xf>
    <xf numFmtId="166" fontId="13" fillId="10" borderId="0" xfId="0" applyNumberFormat="1" applyFont="1" applyFill="1" applyAlignment="1">
      <alignment horizontal="center" vertical="center" wrapText="1"/>
    </xf>
    <xf numFmtId="0" fontId="24" fillId="8" borderId="42" xfId="0" applyFont="1" applyFill="1" applyBorder="1" applyAlignment="1" applyProtection="1">
      <alignment horizontal="left" vertical="center" wrapText="1"/>
      <protection locked="0" hidden="1"/>
    </xf>
    <xf numFmtId="0" fontId="24" fillId="8" borderId="43" xfId="0" applyFont="1" applyFill="1" applyBorder="1" applyAlignment="1" applyProtection="1">
      <alignment horizontal="left" vertical="center" wrapText="1"/>
      <protection locked="0" hidden="1"/>
    </xf>
    <xf numFmtId="0" fontId="24" fillId="8" borderId="44" xfId="0" applyFont="1" applyFill="1" applyBorder="1" applyAlignment="1" applyProtection="1">
      <alignment horizontal="left" vertical="center" wrapText="1"/>
      <protection locked="0" hidden="1"/>
    </xf>
    <xf numFmtId="168" fontId="26" fillId="8" borderId="51" xfId="2" applyNumberFormat="1" applyFont="1" applyFill="1" applyBorder="1" applyAlignment="1" applyProtection="1">
      <alignment horizontal="right" vertical="center" wrapText="1"/>
      <protection hidden="1"/>
    </xf>
    <xf numFmtId="168" fontId="26" fillId="8" borderId="68" xfId="2" applyNumberFormat="1" applyFont="1" applyFill="1" applyBorder="1" applyAlignment="1" applyProtection="1">
      <alignment horizontal="right" vertical="center" wrapText="1"/>
      <protection hidden="1"/>
    </xf>
    <xf numFmtId="0" fontId="21" fillId="7" borderId="0" xfId="0" applyFont="1" applyFill="1" applyAlignment="1" applyProtection="1">
      <alignment horizontal="center" vertical="center" wrapText="1"/>
      <protection hidden="1"/>
    </xf>
    <xf numFmtId="0" fontId="9" fillId="7" borderId="49" xfId="2" applyFont="1" applyFill="1" applyBorder="1" applyAlignment="1" applyProtection="1">
      <alignment horizontal="justify" vertical="center" wrapText="1"/>
      <protection hidden="1"/>
    </xf>
    <xf numFmtId="0" fontId="9" fillId="7" borderId="28" xfId="2" applyFont="1" applyFill="1" applyBorder="1" applyAlignment="1" applyProtection="1">
      <alignment horizontal="justify" vertical="center" wrapText="1"/>
      <protection hidden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3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95249</xdr:colOff>
      <xdr:row>0</xdr:row>
      <xdr:rowOff>142875</xdr:rowOff>
    </xdr:from>
    <xdr:to>
      <xdr:col>11</xdr:col>
      <xdr:colOff>498224</xdr:colOff>
      <xdr:row>0</xdr:row>
      <xdr:rowOff>713350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C42C2-DE31-73CF-01EE-B44D2BC42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974" y="142875"/>
          <a:ext cx="4032000" cy="570475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showGridLines="0" zoomScale="85" zoomScaleNormal="85" workbookViewId="0">
      <selection activeCell="O9" sqref="O9"/>
    </sheetView>
  </sheetViews>
  <sheetFormatPr defaultRowHeight="15" x14ac:dyDescent="0.25"/>
  <cols>
    <col min="1" max="1" width="5.85546875" bestFit="1" customWidth="1"/>
    <col min="2" max="2" width="17" customWidth="1"/>
    <col min="3" max="3" width="12" bestFit="1" customWidth="1"/>
    <col min="4" max="4" width="18" customWidth="1"/>
    <col min="6" max="6" width="17.5703125" customWidth="1"/>
    <col min="7" max="7" width="18" bestFit="1" customWidth="1"/>
    <col min="8" max="8" width="12.140625" bestFit="1" customWidth="1"/>
    <col min="9" max="9" width="5.140625" bestFit="1" customWidth="1"/>
    <col min="10" max="10" width="4.5703125" bestFit="1" customWidth="1"/>
    <col min="11" max="11" width="6.140625" bestFit="1" customWidth="1"/>
    <col min="13" max="13" width="4.28515625" bestFit="1" customWidth="1"/>
    <col min="14" max="14" width="9.85546875" bestFit="1" customWidth="1"/>
    <col min="15" max="15" width="4.5703125" bestFit="1" customWidth="1"/>
    <col min="16" max="16" width="6.7109375" bestFit="1" customWidth="1"/>
    <col min="17" max="17" width="7.7109375" bestFit="1" customWidth="1"/>
    <col min="18" max="18" width="9.85546875" bestFit="1" customWidth="1"/>
    <col min="19" max="19" width="4.5703125" bestFit="1" customWidth="1"/>
    <col min="20" max="20" width="6.7109375" bestFit="1" customWidth="1"/>
    <col min="21" max="21" width="7.7109375" bestFit="1" customWidth="1"/>
    <col min="22" max="22" width="9.85546875" bestFit="1" customWidth="1"/>
    <col min="23" max="23" width="4.5703125" bestFit="1" customWidth="1"/>
    <col min="24" max="24" width="7.140625" bestFit="1" customWidth="1"/>
    <col min="25" max="25" width="7.7109375" bestFit="1" customWidth="1"/>
    <col min="26" max="26" width="6.28515625" bestFit="1" customWidth="1"/>
    <col min="27" max="27" width="4.5703125" bestFit="1" customWidth="1"/>
    <col min="28" max="28" width="4.85546875" bestFit="1" customWidth="1"/>
    <col min="29" max="29" width="7.7109375" bestFit="1" customWidth="1"/>
    <col min="30" max="33" width="0" hidden="1" customWidth="1"/>
    <col min="34" max="34" width="0.5703125" customWidth="1"/>
    <col min="35" max="35" width="13" customWidth="1"/>
  </cols>
  <sheetData>
    <row r="1" spans="1:35" ht="36.75" customHeight="1" x14ac:dyDescent="0.35">
      <c r="A1" s="102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35.25" customHeight="1" x14ac:dyDescent="0.25">
      <c r="A2" s="103" t="s">
        <v>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35" ht="15" customHeight="1" x14ac:dyDescent="0.25">
      <c r="A3" s="67" t="s">
        <v>0</v>
      </c>
      <c r="B3" s="67" t="s">
        <v>1</v>
      </c>
      <c r="C3" s="69" t="s">
        <v>2</v>
      </c>
      <c r="D3" s="71" t="s">
        <v>3</v>
      </c>
      <c r="E3" s="71"/>
      <c r="F3" s="72" t="s">
        <v>4</v>
      </c>
      <c r="G3" s="73"/>
      <c r="H3" s="74"/>
      <c r="I3" s="88" t="s">
        <v>5</v>
      </c>
      <c r="J3" s="89"/>
      <c r="K3" s="90"/>
      <c r="L3" s="86" t="s">
        <v>6</v>
      </c>
      <c r="M3" s="86" t="s">
        <v>7</v>
      </c>
      <c r="N3" s="88" t="s">
        <v>8</v>
      </c>
      <c r="O3" s="89"/>
      <c r="P3" s="90"/>
      <c r="Q3" s="86" t="s">
        <v>6</v>
      </c>
      <c r="R3" s="88" t="s">
        <v>9</v>
      </c>
      <c r="S3" s="89"/>
      <c r="T3" s="90"/>
      <c r="U3" s="86" t="s">
        <v>6</v>
      </c>
      <c r="V3" s="88" t="s">
        <v>10</v>
      </c>
      <c r="W3" s="89"/>
      <c r="X3" s="90"/>
      <c r="Y3" s="86" t="s">
        <v>6</v>
      </c>
      <c r="Z3" s="88" t="s">
        <v>11</v>
      </c>
      <c r="AA3" s="89"/>
      <c r="AB3" s="90"/>
      <c r="AC3" s="86" t="s">
        <v>6</v>
      </c>
      <c r="AD3" s="88" t="s">
        <v>12</v>
      </c>
      <c r="AE3" s="89"/>
      <c r="AF3" s="90"/>
      <c r="AG3" s="86" t="s">
        <v>6</v>
      </c>
      <c r="AH3" s="1"/>
      <c r="AI3" s="75" t="s">
        <v>13</v>
      </c>
    </row>
    <row r="4" spans="1:35" ht="25.5" x14ac:dyDescent="0.25">
      <c r="A4" s="68"/>
      <c r="B4" s="68"/>
      <c r="C4" s="70"/>
      <c r="D4" s="58" t="s">
        <v>1</v>
      </c>
      <c r="E4" s="58" t="s">
        <v>2</v>
      </c>
      <c r="F4" s="57" t="s">
        <v>1</v>
      </c>
      <c r="G4" s="57" t="s">
        <v>14</v>
      </c>
      <c r="H4" s="57" t="s">
        <v>2</v>
      </c>
      <c r="I4" s="56" t="s">
        <v>15</v>
      </c>
      <c r="J4" s="56" t="s">
        <v>16</v>
      </c>
      <c r="K4" s="56" t="s">
        <v>17</v>
      </c>
      <c r="L4" s="87"/>
      <c r="M4" s="87"/>
      <c r="N4" s="56" t="s">
        <v>15</v>
      </c>
      <c r="O4" s="56" t="s">
        <v>16</v>
      </c>
      <c r="P4" s="56" t="s">
        <v>17</v>
      </c>
      <c r="Q4" s="87"/>
      <c r="R4" s="56" t="s">
        <v>15</v>
      </c>
      <c r="S4" s="56" t="s">
        <v>16</v>
      </c>
      <c r="T4" s="56" t="s">
        <v>17</v>
      </c>
      <c r="U4" s="87"/>
      <c r="V4" s="56" t="s">
        <v>15</v>
      </c>
      <c r="W4" s="56" t="s">
        <v>16</v>
      </c>
      <c r="X4" s="56" t="s">
        <v>17</v>
      </c>
      <c r="Y4" s="87"/>
      <c r="Z4" s="56" t="s">
        <v>15</v>
      </c>
      <c r="AA4" s="56" t="s">
        <v>16</v>
      </c>
      <c r="AB4" s="56" t="s">
        <v>17</v>
      </c>
      <c r="AC4" s="87"/>
      <c r="AD4" s="2" t="s">
        <v>15</v>
      </c>
      <c r="AE4" s="2" t="s">
        <v>16</v>
      </c>
      <c r="AF4" s="2" t="s">
        <v>17</v>
      </c>
      <c r="AG4" s="99"/>
      <c r="AH4" s="1"/>
      <c r="AI4" s="75"/>
    </row>
    <row r="5" spans="1:35" ht="31.5" customHeight="1" x14ac:dyDescent="0.25">
      <c r="A5" s="76" t="s">
        <v>18</v>
      </c>
      <c r="B5" s="78" t="s">
        <v>19</v>
      </c>
      <c r="C5" s="80">
        <v>0.7</v>
      </c>
      <c r="D5" s="82" t="s">
        <v>42</v>
      </c>
      <c r="E5" s="84">
        <v>1</v>
      </c>
      <c r="F5" s="3" t="s">
        <v>20</v>
      </c>
      <c r="G5" s="97" t="s">
        <v>21</v>
      </c>
      <c r="H5" s="15">
        <v>0.8</v>
      </c>
      <c r="I5" s="28" t="s">
        <v>22</v>
      </c>
      <c r="J5" s="28">
        <v>0</v>
      </c>
      <c r="K5" s="28">
        <v>2.99</v>
      </c>
      <c r="L5" s="28">
        <v>0</v>
      </c>
      <c r="M5" s="28"/>
      <c r="N5" s="29" t="s">
        <v>45</v>
      </c>
      <c r="O5" s="29">
        <v>3</v>
      </c>
      <c r="P5" s="29">
        <v>3.69</v>
      </c>
      <c r="Q5" s="29">
        <v>25</v>
      </c>
      <c r="R5" s="28" t="s">
        <v>46</v>
      </c>
      <c r="S5" s="28">
        <v>3.7</v>
      </c>
      <c r="T5" s="49">
        <v>4.49</v>
      </c>
      <c r="U5" s="28">
        <v>50</v>
      </c>
      <c r="V5" s="29" t="s">
        <v>51</v>
      </c>
      <c r="W5" s="29">
        <v>4.5</v>
      </c>
      <c r="X5" s="29">
        <v>4.99</v>
      </c>
      <c r="Y5" s="29">
        <v>75</v>
      </c>
      <c r="Z5" s="28" t="s">
        <v>23</v>
      </c>
      <c r="AA5" s="28">
        <v>5</v>
      </c>
      <c r="AB5" s="28" t="s">
        <v>24</v>
      </c>
      <c r="AC5" s="28">
        <v>100</v>
      </c>
      <c r="AD5" s="4" t="s">
        <v>25</v>
      </c>
      <c r="AE5" s="4" t="s">
        <v>25</v>
      </c>
      <c r="AF5" s="4" t="s">
        <v>25</v>
      </c>
      <c r="AG5" s="4" t="s">
        <v>25</v>
      </c>
      <c r="AH5" s="5"/>
      <c r="AI5" s="6">
        <f>H5*E5*C5</f>
        <v>0.55999999999999994</v>
      </c>
    </row>
    <row r="6" spans="1:35" ht="31.5" customHeight="1" x14ac:dyDescent="0.25">
      <c r="A6" s="77"/>
      <c r="B6" s="79"/>
      <c r="C6" s="81"/>
      <c r="D6" s="83"/>
      <c r="E6" s="85"/>
      <c r="F6" s="7" t="s">
        <v>26</v>
      </c>
      <c r="G6" s="98"/>
      <c r="H6" s="15">
        <v>0.1</v>
      </c>
      <c r="I6" s="28" t="s">
        <v>27</v>
      </c>
      <c r="J6" s="28">
        <v>0</v>
      </c>
      <c r="K6" s="28">
        <v>21.99</v>
      </c>
      <c r="L6" s="28">
        <v>0</v>
      </c>
      <c r="M6" s="28"/>
      <c r="N6" s="29" t="s">
        <v>47</v>
      </c>
      <c r="O6" s="29">
        <v>22</v>
      </c>
      <c r="P6" s="29">
        <v>23.99</v>
      </c>
      <c r="Q6" s="30">
        <v>25</v>
      </c>
      <c r="R6" s="28" t="s">
        <v>49</v>
      </c>
      <c r="S6" s="28">
        <v>24</v>
      </c>
      <c r="T6" s="49">
        <v>25.99</v>
      </c>
      <c r="U6" s="31">
        <v>50</v>
      </c>
      <c r="V6" s="29" t="s">
        <v>52</v>
      </c>
      <c r="W6" s="29">
        <v>26</v>
      </c>
      <c r="X6" s="29">
        <v>27.99</v>
      </c>
      <c r="Y6" s="29">
        <v>75</v>
      </c>
      <c r="Z6" s="28" t="s">
        <v>28</v>
      </c>
      <c r="AA6" s="28">
        <v>28</v>
      </c>
      <c r="AB6" s="28" t="s">
        <v>24</v>
      </c>
      <c r="AC6" s="32">
        <v>100</v>
      </c>
      <c r="AD6" s="12" t="s">
        <v>25</v>
      </c>
      <c r="AE6" s="12" t="s">
        <v>25</v>
      </c>
      <c r="AF6" s="12" t="s">
        <v>25</v>
      </c>
      <c r="AG6" s="12" t="s">
        <v>25</v>
      </c>
      <c r="AH6" s="5"/>
      <c r="AI6" s="8">
        <f>H6*E5*C5</f>
        <v>6.9999999999999993E-2</v>
      </c>
    </row>
    <row r="7" spans="1:35" ht="34.5" customHeight="1" thickBot="1" x14ac:dyDescent="0.3">
      <c r="A7" s="77"/>
      <c r="B7" s="79"/>
      <c r="C7" s="81"/>
      <c r="D7" s="83"/>
      <c r="E7" s="85"/>
      <c r="F7" s="26" t="s">
        <v>29</v>
      </c>
      <c r="G7" s="27" t="s">
        <v>35</v>
      </c>
      <c r="H7" s="25">
        <v>0.1</v>
      </c>
      <c r="I7" s="33" t="s">
        <v>30</v>
      </c>
      <c r="J7" s="33">
        <v>0</v>
      </c>
      <c r="K7" s="33">
        <v>99.99</v>
      </c>
      <c r="L7" s="33">
        <v>0</v>
      </c>
      <c r="M7" s="33"/>
      <c r="N7" s="34" t="s">
        <v>48</v>
      </c>
      <c r="O7" s="34">
        <v>100</v>
      </c>
      <c r="P7" s="48">
        <v>132.99</v>
      </c>
      <c r="Q7" s="34">
        <v>25</v>
      </c>
      <c r="R7" s="33" t="s">
        <v>50</v>
      </c>
      <c r="S7" s="36">
        <v>133.33333333300001</v>
      </c>
      <c r="T7" s="50">
        <v>166.99</v>
      </c>
      <c r="U7" s="33">
        <v>50</v>
      </c>
      <c r="V7" s="34" t="s">
        <v>53</v>
      </c>
      <c r="W7" s="35">
        <v>166.66666666</v>
      </c>
      <c r="X7" s="34">
        <v>199.99</v>
      </c>
      <c r="Y7" s="34">
        <v>75</v>
      </c>
      <c r="Z7" s="33" t="s">
        <v>31</v>
      </c>
      <c r="AA7" s="33">
        <v>200</v>
      </c>
      <c r="AB7" s="33" t="s">
        <v>24</v>
      </c>
      <c r="AC7" s="33">
        <v>100</v>
      </c>
      <c r="AD7" s="24" t="s">
        <v>25</v>
      </c>
      <c r="AE7" s="24" t="s">
        <v>25</v>
      </c>
      <c r="AF7" s="24" t="s">
        <v>25</v>
      </c>
      <c r="AG7" s="22" t="s">
        <v>25</v>
      </c>
      <c r="AH7" s="5"/>
      <c r="AI7" s="23">
        <f>H7*E5*C5</f>
        <v>6.9999999999999993E-2</v>
      </c>
    </row>
    <row r="8" spans="1:35" ht="50.25" customHeight="1" thickBot="1" x14ac:dyDescent="0.3">
      <c r="A8" s="118" t="s">
        <v>38</v>
      </c>
      <c r="B8" s="91" t="s">
        <v>36</v>
      </c>
      <c r="C8" s="93">
        <v>0.2</v>
      </c>
      <c r="D8" s="122" t="s">
        <v>37</v>
      </c>
      <c r="E8" s="95">
        <v>1</v>
      </c>
      <c r="F8" s="13" t="s">
        <v>25</v>
      </c>
      <c r="G8" s="18" t="s">
        <v>40</v>
      </c>
      <c r="H8" s="19">
        <v>0.8</v>
      </c>
      <c r="I8" s="37" t="s">
        <v>25</v>
      </c>
      <c r="J8" s="37" t="s">
        <v>25</v>
      </c>
      <c r="K8" s="37" t="s">
        <v>25</v>
      </c>
      <c r="L8" s="37" t="s">
        <v>25</v>
      </c>
      <c r="M8" s="37" t="s">
        <v>25</v>
      </c>
      <c r="N8" s="38" t="s">
        <v>25</v>
      </c>
      <c r="O8" s="38" t="s">
        <v>25</v>
      </c>
      <c r="P8" s="38" t="s">
        <v>25</v>
      </c>
      <c r="Q8" s="38" t="s">
        <v>25</v>
      </c>
      <c r="R8" s="37" t="s">
        <v>25</v>
      </c>
      <c r="S8" s="37" t="s">
        <v>25</v>
      </c>
      <c r="T8" s="37" t="s">
        <v>25</v>
      </c>
      <c r="U8" s="37" t="s">
        <v>25</v>
      </c>
      <c r="V8" s="38" t="s">
        <v>25</v>
      </c>
      <c r="W8" s="38" t="s">
        <v>25</v>
      </c>
      <c r="X8" s="38" t="s">
        <v>25</v>
      </c>
      <c r="Y8" s="38" t="s">
        <v>25</v>
      </c>
      <c r="Z8" s="37" t="s">
        <v>25</v>
      </c>
      <c r="AA8" s="37" t="s">
        <v>25</v>
      </c>
      <c r="AB8" s="37" t="s">
        <v>25</v>
      </c>
      <c r="AC8" s="37" t="s">
        <v>25</v>
      </c>
      <c r="AD8" s="14" t="s">
        <v>25</v>
      </c>
      <c r="AE8" s="14" t="s">
        <v>25</v>
      </c>
      <c r="AF8" s="14" t="s">
        <v>25</v>
      </c>
      <c r="AG8" s="14" t="s">
        <v>25</v>
      </c>
      <c r="AH8" s="5"/>
      <c r="AI8" s="6">
        <f>H8*E8*C8</f>
        <v>0.16000000000000003</v>
      </c>
    </row>
    <row r="9" spans="1:35" ht="60.75" customHeight="1" thickBot="1" x14ac:dyDescent="0.3">
      <c r="A9" s="124"/>
      <c r="B9" s="92"/>
      <c r="C9" s="94"/>
      <c r="D9" s="123"/>
      <c r="E9" s="96"/>
      <c r="F9" s="13" t="s">
        <v>25</v>
      </c>
      <c r="G9" s="18" t="s">
        <v>41</v>
      </c>
      <c r="H9" s="19">
        <v>0.2</v>
      </c>
      <c r="I9" s="39" t="s">
        <v>25</v>
      </c>
      <c r="J9" s="39" t="s">
        <v>25</v>
      </c>
      <c r="K9" s="39" t="s">
        <v>25</v>
      </c>
      <c r="L9" s="39" t="s">
        <v>25</v>
      </c>
      <c r="M9" s="39" t="s">
        <v>25</v>
      </c>
      <c r="N9" s="40" t="s">
        <v>25</v>
      </c>
      <c r="O9" s="40" t="s">
        <v>25</v>
      </c>
      <c r="P9" s="40" t="s">
        <v>25</v>
      </c>
      <c r="Q9" s="40" t="s">
        <v>25</v>
      </c>
      <c r="R9" s="39" t="s">
        <v>25</v>
      </c>
      <c r="S9" s="39" t="s">
        <v>25</v>
      </c>
      <c r="T9" s="39" t="s">
        <v>25</v>
      </c>
      <c r="U9" s="39" t="s">
        <v>25</v>
      </c>
      <c r="V9" s="40" t="s">
        <v>25</v>
      </c>
      <c r="W9" s="40" t="s">
        <v>25</v>
      </c>
      <c r="X9" s="40" t="s">
        <v>25</v>
      </c>
      <c r="Y9" s="40" t="s">
        <v>25</v>
      </c>
      <c r="Z9" s="39" t="s">
        <v>25</v>
      </c>
      <c r="AA9" s="39" t="s">
        <v>25</v>
      </c>
      <c r="AB9" s="39" t="s">
        <v>25</v>
      </c>
      <c r="AC9" s="39" t="s">
        <v>25</v>
      </c>
      <c r="AD9" s="14" t="s">
        <v>25</v>
      </c>
      <c r="AE9" s="14" t="s">
        <v>25</v>
      </c>
      <c r="AF9" s="14" t="s">
        <v>25</v>
      </c>
      <c r="AG9" s="14" t="s">
        <v>25</v>
      </c>
      <c r="AH9" s="5"/>
      <c r="AI9" s="6">
        <f>H9*E8*C8</f>
        <v>4.0000000000000008E-2</v>
      </c>
    </row>
    <row r="10" spans="1:35" ht="41.25" customHeight="1" x14ac:dyDescent="0.25">
      <c r="A10" s="118" t="s">
        <v>39</v>
      </c>
      <c r="B10" s="91" t="s">
        <v>32</v>
      </c>
      <c r="C10" s="93">
        <v>0.1</v>
      </c>
      <c r="D10" s="120" t="s">
        <v>33</v>
      </c>
      <c r="E10" s="95">
        <v>1</v>
      </c>
      <c r="F10" s="11" t="s">
        <v>20</v>
      </c>
      <c r="G10" s="116" t="s">
        <v>34</v>
      </c>
      <c r="H10" s="16">
        <v>0.8</v>
      </c>
      <c r="I10" s="41" t="s">
        <v>25</v>
      </c>
      <c r="J10" s="42" t="s">
        <v>25</v>
      </c>
      <c r="K10" s="42" t="s">
        <v>25</v>
      </c>
      <c r="L10" s="42">
        <v>100</v>
      </c>
      <c r="M10" s="42"/>
      <c r="N10" s="43" t="s">
        <v>25</v>
      </c>
      <c r="O10" s="43" t="s">
        <v>25</v>
      </c>
      <c r="P10" s="43" t="s">
        <v>25</v>
      </c>
      <c r="Q10" s="43" t="s">
        <v>25</v>
      </c>
      <c r="R10" s="42" t="s">
        <v>25</v>
      </c>
      <c r="S10" s="42" t="s">
        <v>25</v>
      </c>
      <c r="T10" s="42" t="s">
        <v>25</v>
      </c>
      <c r="U10" s="42" t="s">
        <v>25</v>
      </c>
      <c r="V10" s="43" t="s">
        <v>25</v>
      </c>
      <c r="W10" s="43" t="s">
        <v>25</v>
      </c>
      <c r="X10" s="43" t="s">
        <v>25</v>
      </c>
      <c r="Y10" s="43" t="s">
        <v>25</v>
      </c>
      <c r="Z10" s="42" t="s">
        <v>25</v>
      </c>
      <c r="AA10" s="42" t="s">
        <v>25</v>
      </c>
      <c r="AB10" s="42" t="s">
        <v>25</v>
      </c>
      <c r="AC10" s="42" t="s">
        <v>25</v>
      </c>
      <c r="AD10" s="12" t="s">
        <v>25</v>
      </c>
      <c r="AE10" s="12" t="s">
        <v>25</v>
      </c>
      <c r="AF10" s="12" t="s">
        <v>25</v>
      </c>
      <c r="AG10" s="12" t="s">
        <v>25</v>
      </c>
      <c r="AH10" s="5"/>
      <c r="AI10" s="6">
        <f>H10*E10*C10</f>
        <v>8.0000000000000016E-2</v>
      </c>
    </row>
    <row r="11" spans="1:35" ht="33" customHeight="1" x14ac:dyDescent="0.25">
      <c r="A11" s="77"/>
      <c r="B11" s="79"/>
      <c r="C11" s="119"/>
      <c r="D11" s="121"/>
      <c r="E11" s="85"/>
      <c r="F11" s="7" t="s">
        <v>26</v>
      </c>
      <c r="G11" s="117"/>
      <c r="H11" s="17">
        <v>0.1</v>
      </c>
      <c r="I11" s="44" t="s">
        <v>25</v>
      </c>
      <c r="J11" s="44" t="s">
        <v>25</v>
      </c>
      <c r="K11" s="44" t="s">
        <v>25</v>
      </c>
      <c r="L11" s="44">
        <v>100</v>
      </c>
      <c r="M11" s="44"/>
      <c r="N11" s="45" t="s">
        <v>25</v>
      </c>
      <c r="O11" s="45" t="s">
        <v>25</v>
      </c>
      <c r="P11" s="45" t="s">
        <v>25</v>
      </c>
      <c r="Q11" s="45" t="s">
        <v>25</v>
      </c>
      <c r="R11" s="44" t="s">
        <v>25</v>
      </c>
      <c r="S11" s="44" t="s">
        <v>25</v>
      </c>
      <c r="T11" s="44" t="s">
        <v>25</v>
      </c>
      <c r="U11" s="44" t="s">
        <v>25</v>
      </c>
      <c r="V11" s="45" t="s">
        <v>25</v>
      </c>
      <c r="W11" s="45" t="s">
        <v>25</v>
      </c>
      <c r="X11" s="45" t="s">
        <v>25</v>
      </c>
      <c r="Y11" s="45" t="s">
        <v>25</v>
      </c>
      <c r="Z11" s="44" t="s">
        <v>25</v>
      </c>
      <c r="AA11" s="44" t="s">
        <v>25</v>
      </c>
      <c r="AB11" s="44" t="s">
        <v>25</v>
      </c>
      <c r="AC11" s="44" t="s">
        <v>25</v>
      </c>
      <c r="AD11" s="10" t="s">
        <v>25</v>
      </c>
      <c r="AE11" s="10" t="s">
        <v>25</v>
      </c>
      <c r="AF11" s="10" t="s">
        <v>25</v>
      </c>
      <c r="AG11" s="10" t="s">
        <v>25</v>
      </c>
      <c r="AH11" s="5"/>
      <c r="AI11" s="6">
        <f>H11*E10*C10</f>
        <v>1.0000000000000002E-2</v>
      </c>
    </row>
    <row r="12" spans="1:35" ht="39" customHeight="1" thickBot="1" x14ac:dyDescent="0.3">
      <c r="A12" s="77"/>
      <c r="B12" s="79"/>
      <c r="C12" s="119"/>
      <c r="D12" s="121"/>
      <c r="E12" s="96"/>
      <c r="F12" s="9" t="s">
        <v>29</v>
      </c>
      <c r="G12" s="27" t="s">
        <v>35</v>
      </c>
      <c r="H12" s="55">
        <v>0.1</v>
      </c>
      <c r="I12" s="46" t="s">
        <v>25</v>
      </c>
      <c r="J12" s="46" t="s">
        <v>25</v>
      </c>
      <c r="K12" s="46" t="s">
        <v>25</v>
      </c>
      <c r="L12" s="46">
        <v>100</v>
      </c>
      <c r="M12" s="46"/>
      <c r="N12" s="47" t="s">
        <v>25</v>
      </c>
      <c r="O12" s="47" t="s">
        <v>25</v>
      </c>
      <c r="P12" s="47" t="s">
        <v>25</v>
      </c>
      <c r="Q12" s="47" t="s">
        <v>25</v>
      </c>
      <c r="R12" s="46" t="s">
        <v>25</v>
      </c>
      <c r="S12" s="46" t="s">
        <v>25</v>
      </c>
      <c r="T12" s="46" t="s">
        <v>25</v>
      </c>
      <c r="U12" s="46" t="s">
        <v>25</v>
      </c>
      <c r="V12" s="47" t="s">
        <v>25</v>
      </c>
      <c r="W12" s="47" t="s">
        <v>25</v>
      </c>
      <c r="X12" s="47" t="s">
        <v>25</v>
      </c>
      <c r="Y12" s="47" t="s">
        <v>25</v>
      </c>
      <c r="Z12" s="46" t="s">
        <v>25</v>
      </c>
      <c r="AA12" s="46" t="s">
        <v>25</v>
      </c>
      <c r="AB12" s="46" t="s">
        <v>25</v>
      </c>
      <c r="AC12" s="46" t="s">
        <v>25</v>
      </c>
      <c r="AD12" s="12" t="s">
        <v>25</v>
      </c>
      <c r="AE12" s="12" t="s">
        <v>25</v>
      </c>
      <c r="AF12" s="12" t="s">
        <v>25</v>
      </c>
      <c r="AG12" s="12" t="s">
        <v>25</v>
      </c>
      <c r="AH12" s="5"/>
      <c r="AI12" s="6">
        <f>H12*E10*C10</f>
        <v>1.0000000000000002E-2</v>
      </c>
    </row>
    <row r="13" spans="1:35" ht="5.25" customHeight="1" x14ac:dyDescent="0.25"/>
    <row r="14" spans="1:35" x14ac:dyDescent="0.25">
      <c r="AI14" s="6">
        <f>SUM(AI5:AI12)</f>
        <v>1</v>
      </c>
    </row>
    <row r="15" spans="1:35" ht="15.75" x14ac:dyDescent="0.25">
      <c r="B15" s="104" t="s">
        <v>54</v>
      </c>
      <c r="C15" s="104"/>
      <c r="D15" s="104"/>
      <c r="E15" s="104"/>
      <c r="F15" s="104"/>
      <c r="G15" s="104"/>
      <c r="H15" s="104"/>
      <c r="I15" s="104"/>
    </row>
    <row r="16" spans="1:35" ht="9.75" customHeight="1" x14ac:dyDescent="0.25"/>
    <row r="17" spans="2:9" x14ac:dyDescent="0.25">
      <c r="B17" s="105" t="s">
        <v>60</v>
      </c>
      <c r="C17" s="106"/>
      <c r="D17" s="106"/>
      <c r="E17" s="106"/>
      <c r="F17" s="106"/>
      <c r="G17" s="106"/>
      <c r="H17" s="106"/>
      <c r="I17" s="107"/>
    </row>
    <row r="18" spans="2:9" ht="9.75" customHeight="1" x14ac:dyDescent="0.25">
      <c r="B18" s="51"/>
      <c r="I18" s="52"/>
    </row>
    <row r="19" spans="2:9" ht="21" x14ac:dyDescent="0.25">
      <c r="B19" s="108" t="s">
        <v>61</v>
      </c>
      <c r="C19" s="109"/>
      <c r="D19" s="109"/>
      <c r="E19" s="109"/>
      <c r="F19" s="109"/>
      <c r="G19" s="109"/>
      <c r="H19" s="109"/>
      <c r="I19" s="110"/>
    </row>
    <row r="20" spans="2:9" x14ac:dyDescent="0.25">
      <c r="B20" s="51"/>
      <c r="I20" s="52"/>
    </row>
    <row r="21" spans="2:9" x14ac:dyDescent="0.25">
      <c r="B21" s="111" t="s">
        <v>55</v>
      </c>
      <c r="C21" s="112"/>
      <c r="D21" s="112"/>
      <c r="E21" s="112"/>
      <c r="F21" s="112"/>
      <c r="G21" s="112"/>
      <c r="H21" s="112"/>
      <c r="I21" s="113"/>
    </row>
    <row r="22" spans="2:9" ht="4.5" customHeight="1" x14ac:dyDescent="0.25">
      <c r="B22" s="51"/>
      <c r="I22" s="52"/>
    </row>
    <row r="23" spans="2:9" ht="18.75" customHeight="1" x14ac:dyDescent="0.25">
      <c r="B23" s="53" t="s">
        <v>56</v>
      </c>
      <c r="C23" s="114" t="s">
        <v>58</v>
      </c>
      <c r="D23" s="114"/>
      <c r="E23" s="114"/>
      <c r="F23" s="114"/>
      <c r="G23" s="114"/>
      <c r="H23" s="114"/>
      <c r="I23" s="115"/>
    </row>
    <row r="24" spans="2:9" ht="18.75" customHeight="1" x14ac:dyDescent="0.25">
      <c r="B24" s="54" t="s">
        <v>57</v>
      </c>
      <c r="C24" s="100" t="s">
        <v>59</v>
      </c>
      <c r="D24" s="100"/>
      <c r="E24" s="100"/>
      <c r="F24" s="100"/>
      <c r="G24" s="100"/>
      <c r="H24" s="100"/>
      <c r="I24" s="101"/>
    </row>
  </sheetData>
  <sheetProtection sheet="1" objects="1" scenarios="1"/>
  <mergeCells count="44">
    <mergeCell ref="C24:I24"/>
    <mergeCell ref="A1:AI1"/>
    <mergeCell ref="A2:AI2"/>
    <mergeCell ref="B15:I15"/>
    <mergeCell ref="B17:I17"/>
    <mergeCell ref="B19:I19"/>
    <mergeCell ref="B21:I21"/>
    <mergeCell ref="C23:I23"/>
    <mergeCell ref="G10:G11"/>
    <mergeCell ref="A10:A12"/>
    <mergeCell ref="B10:B12"/>
    <mergeCell ref="C10:C12"/>
    <mergeCell ref="D10:D12"/>
    <mergeCell ref="E10:E12"/>
    <mergeCell ref="D8:D9"/>
    <mergeCell ref="A8:A9"/>
    <mergeCell ref="B8:B9"/>
    <mergeCell ref="C8:C9"/>
    <mergeCell ref="E8:E9"/>
    <mergeCell ref="G5:G6"/>
    <mergeCell ref="AG3:AG4"/>
    <mergeCell ref="Q3:Q4"/>
    <mergeCell ref="R3:T3"/>
    <mergeCell ref="AI3:AI4"/>
    <mergeCell ref="A5:A7"/>
    <mergeCell ref="B5:B7"/>
    <mergeCell ref="C5:C7"/>
    <mergeCell ref="D5:D7"/>
    <mergeCell ref="E5:E7"/>
    <mergeCell ref="U3:U4"/>
    <mergeCell ref="V3:X3"/>
    <mergeCell ref="Y3:Y4"/>
    <mergeCell ref="Z3:AB3"/>
    <mergeCell ref="AC3:AC4"/>
    <mergeCell ref="AD3:AF3"/>
    <mergeCell ref="I3:K3"/>
    <mergeCell ref="L3:L4"/>
    <mergeCell ref="M3:M4"/>
    <mergeCell ref="N3:P3"/>
    <mergeCell ref="A3:A4"/>
    <mergeCell ref="B3:B4"/>
    <mergeCell ref="C3:C4"/>
    <mergeCell ref="D3:E3"/>
    <mergeCell ref="F3:H3"/>
  </mergeCells>
  <dataValidations count="4">
    <dataValidation type="custom" allowBlank="1" showInputMessage="1" showErrorMessage="1" sqref="H10:H12" xr:uid="{00000000-0002-0000-0000-000000000000}">
      <formula1>IFERROR(IF(FIND(",",H1048563,1)&gt;=LEN(H1048563)-2,1,0),1)</formula1>
    </dataValidation>
    <dataValidation type="custom" allowBlank="1" showInputMessage="1" showErrorMessage="1" sqref="H8:H9" xr:uid="{00000000-0002-0000-0000-000001000000}">
      <formula1>IFERROR(IF(FIND(",",H1048564,1)&gt;=LEN(H1048564)-2,1,0),1)</formula1>
    </dataValidation>
    <dataValidation type="custom" allowBlank="1" showInputMessage="1" showErrorMessage="1" sqref="C10:C12 E10:E12 C5:C8 E5:E8" xr:uid="{00000000-0002-0000-0000-000002000000}">
      <formula1>IFERROR(IF(FIND(",",C5,1)&gt;=LEN(C5)-2,1,0),1)</formula1>
    </dataValidation>
    <dataValidation type="custom" allowBlank="1" showInputMessage="1" showErrorMessage="1" sqref="H5:H7" xr:uid="{00000000-0002-0000-0000-000003000000}">
      <formula1>IFERROR(IF(FIND(",",H1048552,1)&gt;=LEN(H1048552)-2,1,0),1)</formula1>
    </dataValidation>
  </dataValidations>
  <printOptions horizontalCentered="1"/>
  <pageMargins left="0.16" right="0.17" top="0.31" bottom="0.74803149606299213" header="0.19" footer="0.31496062992125984"/>
  <pageSetup paperSize="9" scale="54" orientation="landscape" r:id="rId1"/>
  <ignoredErrors>
    <ignoredError sqref="AI9:AI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1"/>
  <sheetViews>
    <sheetView showGridLines="0" tabSelected="1" zoomScaleNormal="100" workbookViewId="0">
      <pane ySplit="5" topLeftCell="A6" activePane="bottomLeft" state="frozen"/>
      <selection pane="bottomLeft" activeCell="D4" sqref="D4:I4"/>
    </sheetView>
  </sheetViews>
  <sheetFormatPr defaultRowHeight="12" x14ac:dyDescent="0.25"/>
  <cols>
    <col min="1" max="1" width="1.28515625" style="20" customWidth="1"/>
    <col min="2" max="2" width="4.28515625" style="20" bestFit="1" customWidth="1"/>
    <col min="3" max="3" width="9.28515625" style="20" customWidth="1"/>
    <col min="4" max="4" width="39.42578125" style="20" customWidth="1"/>
    <col min="5" max="5" width="19.7109375" style="20" customWidth="1"/>
    <col min="6" max="6" width="10.7109375" style="20" customWidth="1"/>
    <col min="7" max="7" width="12.7109375" style="20" customWidth="1"/>
    <col min="8" max="8" width="17.140625" style="20" customWidth="1"/>
    <col min="9" max="9" width="52.42578125" style="20" customWidth="1"/>
    <col min="10" max="10" width="45.28515625" style="20" customWidth="1"/>
    <col min="11" max="16384" width="9.140625" style="20"/>
  </cols>
  <sheetData>
    <row r="1" spans="2:10" ht="63.75" customHeight="1" x14ac:dyDescent="0.25">
      <c r="B1" s="125" t="s">
        <v>79</v>
      </c>
      <c r="C1" s="125"/>
      <c r="D1" s="125"/>
      <c r="E1" s="125"/>
      <c r="F1" s="125"/>
      <c r="G1" s="125"/>
      <c r="H1" s="125"/>
      <c r="I1" s="125"/>
    </row>
    <row r="2" spans="2:10" ht="27" customHeight="1" x14ac:dyDescent="0.25">
      <c r="B2" s="61"/>
      <c r="C2" s="137" t="s">
        <v>77</v>
      </c>
      <c r="D2" s="137"/>
      <c r="E2" s="150">
        <v>2319548</v>
      </c>
      <c r="F2" s="150"/>
      <c r="G2" s="61"/>
      <c r="H2" s="61"/>
      <c r="I2" s="61"/>
    </row>
    <row r="3" spans="2:10" ht="29.25" customHeight="1" x14ac:dyDescent="0.2">
      <c r="B3" s="61"/>
      <c r="C3" s="61"/>
      <c r="D3" s="138" t="s">
        <v>78</v>
      </c>
      <c r="E3" s="138"/>
      <c r="F3" s="138"/>
      <c r="G3" s="138"/>
      <c r="H3" s="138"/>
      <c r="I3" s="138"/>
    </row>
    <row r="4" spans="2:10" ht="23.25" customHeight="1" x14ac:dyDescent="0.25">
      <c r="B4" s="126" t="s">
        <v>66</v>
      </c>
      <c r="C4" s="126"/>
      <c r="D4" s="151"/>
      <c r="E4" s="152"/>
      <c r="F4" s="152"/>
      <c r="G4" s="152"/>
      <c r="H4" s="152"/>
      <c r="I4" s="153"/>
      <c r="J4" s="60" t="str">
        <f>IF(D4=0,"««« Preencher a designação do concorrente","")</f>
        <v>««« Preencher a designação do concorrente</v>
      </c>
    </row>
    <row r="5" spans="2:10" ht="3" customHeight="1" x14ac:dyDescent="0.25"/>
    <row r="6" spans="2:10" ht="22.5" customHeight="1" x14ac:dyDescent="0.25">
      <c r="E6" s="133" t="s">
        <v>74</v>
      </c>
      <c r="F6" s="133"/>
      <c r="G6" s="133"/>
      <c r="H6" s="133"/>
      <c r="I6" s="133"/>
    </row>
    <row r="7" spans="2:10" ht="4.5" customHeight="1" x14ac:dyDescent="0.25">
      <c r="E7" s="134"/>
      <c r="F7" s="135"/>
      <c r="G7" s="135"/>
      <c r="H7" s="135"/>
      <c r="I7" s="136"/>
    </row>
    <row r="8" spans="2:10" ht="3.75" customHeight="1" x14ac:dyDescent="0.25"/>
    <row r="9" spans="2:10" ht="21" customHeight="1" x14ac:dyDescent="0.25">
      <c r="B9" s="129" t="s">
        <v>65</v>
      </c>
      <c r="C9" s="141" t="s">
        <v>73</v>
      </c>
      <c r="D9" s="142"/>
      <c r="E9" s="127" t="s">
        <v>71</v>
      </c>
      <c r="F9" s="131" t="s">
        <v>64</v>
      </c>
      <c r="G9" s="131" t="s">
        <v>72</v>
      </c>
      <c r="H9" s="131" t="s">
        <v>75</v>
      </c>
      <c r="I9" s="139" t="s">
        <v>76</v>
      </c>
    </row>
    <row r="10" spans="2:10" ht="15.75" customHeight="1" x14ac:dyDescent="0.25">
      <c r="B10" s="130"/>
      <c r="C10" s="143"/>
      <c r="D10" s="144"/>
      <c r="E10" s="128"/>
      <c r="F10" s="132"/>
      <c r="G10" s="132"/>
      <c r="H10" s="132"/>
      <c r="I10" s="140"/>
    </row>
    <row r="11" spans="2:10" ht="3" customHeight="1" x14ac:dyDescent="0.25"/>
    <row r="12" spans="2:10" ht="81.75" customHeight="1" x14ac:dyDescent="0.25">
      <c r="B12" s="156">
        <v>1</v>
      </c>
      <c r="C12" s="157" t="s">
        <v>70</v>
      </c>
      <c r="D12" s="158"/>
      <c r="E12" s="62"/>
      <c r="F12" s="63"/>
      <c r="G12" s="64"/>
      <c r="H12" s="154" t="str">
        <f>IF($D$4=0,"",IF(F12*G12=0,"",F12*G12))</f>
        <v/>
      </c>
      <c r="I12" s="65"/>
      <c r="J12" s="66" t="str">
        <f>IF(H12="","",IF(H12&gt;$E$2,"««« PROPOSTA EXCLUIDA: Preço Total da Proposta superior ao Preço Base fixado no Caderno de encargos",""))</f>
        <v/>
      </c>
    </row>
    <row r="13" spans="2:10" ht="3" customHeight="1" x14ac:dyDescent="0.25"/>
    <row r="14" spans="2:10" ht="3.75" customHeight="1" x14ac:dyDescent="0.25"/>
    <row r="15" spans="2:10" ht="33.75" customHeight="1" x14ac:dyDescent="0.25">
      <c r="F15" s="133" t="s">
        <v>69</v>
      </c>
      <c r="G15" s="133"/>
      <c r="H15" s="133"/>
      <c r="I15" s="133"/>
    </row>
    <row r="16" spans="2:10" ht="39.950000000000003" customHeight="1" x14ac:dyDescent="0.25">
      <c r="B16" s="148" t="s">
        <v>67</v>
      </c>
      <c r="C16" s="148"/>
      <c r="D16" s="148"/>
      <c r="E16" s="155" t="str">
        <f>IF(H12="","",$H$12)</f>
        <v/>
      </c>
      <c r="F16" s="145"/>
      <c r="G16" s="146"/>
      <c r="H16" s="146"/>
      <c r="I16" s="147"/>
      <c r="J16" s="60" t="str">
        <f>IF(F16=0,"««« Preencher Valor por Extenso","")</f>
        <v>««« Preencher Valor por Extenso</v>
      </c>
    </row>
    <row r="17" spans="2:10" ht="4.5" customHeight="1" x14ac:dyDescent="0.25">
      <c r="B17" s="59"/>
      <c r="C17" s="59"/>
      <c r="D17" s="59"/>
      <c r="E17" s="59"/>
    </row>
    <row r="18" spans="2:10" ht="39.950000000000003" customHeight="1" x14ac:dyDescent="0.25">
      <c r="B18" s="149">
        <v>0.06</v>
      </c>
      <c r="C18" s="149"/>
      <c r="D18" s="149"/>
      <c r="E18" s="155" t="str">
        <f>IF($E$16="","",$E$16*$B$18)</f>
        <v/>
      </c>
      <c r="F18" s="145"/>
      <c r="G18" s="146"/>
      <c r="H18" s="146"/>
      <c r="I18" s="147"/>
      <c r="J18" s="60" t="str">
        <f>IF(F18=0,"««« Preencher Valor por Extenso","")</f>
        <v>««« Preencher Valor por Extenso</v>
      </c>
    </row>
    <row r="19" spans="2:10" ht="4.5" customHeight="1" x14ac:dyDescent="0.25">
      <c r="B19" s="59"/>
      <c r="C19" s="59"/>
      <c r="D19" s="59"/>
      <c r="E19" s="59"/>
    </row>
    <row r="20" spans="2:10" ht="39.950000000000003" customHeight="1" x14ac:dyDescent="0.25">
      <c r="B20" s="149" t="s">
        <v>68</v>
      </c>
      <c r="C20" s="149"/>
      <c r="D20" s="149"/>
      <c r="E20" s="155" t="str">
        <f>IF($E$16="","",IF($E$18="",$E$16,$E$16+$E$18))</f>
        <v/>
      </c>
      <c r="F20" s="145"/>
      <c r="G20" s="146"/>
      <c r="H20" s="146"/>
      <c r="I20" s="147"/>
      <c r="J20" s="60" t="str">
        <f>IF(F20=0,"««« Preencher Valor por Extenso","")</f>
        <v>««« Preencher Valor por Extenso</v>
      </c>
    </row>
    <row r="21" spans="2:10" ht="6" customHeight="1" x14ac:dyDescent="0.25"/>
  </sheetData>
  <sheetProtection sheet="1" objects="1" formatCells="0" selectLockedCells="1"/>
  <mergeCells count="23">
    <mergeCell ref="I9:I10"/>
    <mergeCell ref="C9:D10"/>
    <mergeCell ref="C12:D12"/>
    <mergeCell ref="F16:I16"/>
    <mergeCell ref="F15:I15"/>
    <mergeCell ref="F18:I18"/>
    <mergeCell ref="F20:I20"/>
    <mergeCell ref="B16:D16"/>
    <mergeCell ref="B18:D18"/>
    <mergeCell ref="B20:D20"/>
    <mergeCell ref="B1:I1"/>
    <mergeCell ref="B4:C4"/>
    <mergeCell ref="D4:I4"/>
    <mergeCell ref="E9:E10"/>
    <mergeCell ref="B9:B10"/>
    <mergeCell ref="G9:G10"/>
    <mergeCell ref="E6:I6"/>
    <mergeCell ref="E7:I7"/>
    <mergeCell ref="C2:D2"/>
    <mergeCell ref="E2:F2"/>
    <mergeCell ref="F9:F10"/>
    <mergeCell ref="H9:H10"/>
    <mergeCell ref="D3:I3"/>
  </mergeCells>
  <conditionalFormatting sqref="D4:I4">
    <cfRule type="cellIs" dxfId="2" priority="4" operator="equal">
      <formula>0</formula>
    </cfRule>
  </conditionalFormatting>
  <conditionalFormatting sqref="E12:H12 E16:F16 E18:F18 E20:F20">
    <cfRule type="cellIs" dxfId="1" priority="5" operator="equal">
      <formula>0</formula>
    </cfRule>
  </conditionalFormatting>
  <conditionalFormatting sqref="I12">
    <cfRule type="cellIs" dxfId="0" priority="3" operator="equal">
      <formula>0</formula>
    </cfRule>
  </conditionalFormatting>
  <printOptions horizontalCentered="1"/>
  <pageMargins left="0.18" right="0.17" top="0.62" bottom="0.5" header="0.36" footer="0.15748031496062992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E7" sqref="E7"/>
    </sheetView>
  </sheetViews>
  <sheetFormatPr defaultRowHeight="15" x14ac:dyDescent="0.25"/>
  <cols>
    <col min="2" max="2" width="24" style="21" customWidth="1"/>
    <col min="3" max="3" width="9.140625" style="21"/>
  </cols>
  <sheetData>
    <row r="2" spans="1:3" x14ac:dyDescent="0.25">
      <c r="A2" s="21" t="s">
        <v>43</v>
      </c>
      <c r="B2" s="21" t="s">
        <v>40</v>
      </c>
      <c r="C2" s="21">
        <v>80</v>
      </c>
    </row>
    <row r="3" spans="1:3" x14ac:dyDescent="0.25">
      <c r="A3" s="21" t="s">
        <v>44</v>
      </c>
      <c r="B3" s="21" t="s">
        <v>41</v>
      </c>
      <c r="C3" s="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Grelha de Avaliação</vt:lpstr>
      <vt:lpstr>ANEXO II - FORMULÁRIO</vt:lpstr>
      <vt:lpstr>BD</vt:lpstr>
      <vt:lpstr>'ANEXO II - FORMULÁRIO'!Área_de_Impressão</vt:lpstr>
      <vt:lpstr>ENTREGA</vt:lpstr>
      <vt:lpstr>SN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Gomes</dc:creator>
  <cp:lastModifiedBy>Telmo Silvestre</cp:lastModifiedBy>
  <cp:lastPrinted>2025-05-08T09:22:20Z</cp:lastPrinted>
  <dcterms:created xsi:type="dcterms:W3CDTF">2020-04-20T15:02:16Z</dcterms:created>
  <dcterms:modified xsi:type="dcterms:W3CDTF">2025-05-08T09:25:34Z</dcterms:modified>
</cp:coreProperties>
</file>